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E65" i="3"/>
  <c r="E61" l="1"/>
  <c r="E60"/>
  <c r="E46" l="1"/>
  <c r="E45" s="1"/>
  <c r="D45"/>
  <c r="C45"/>
  <c r="E29"/>
  <c r="E28" s="1"/>
  <c r="D28"/>
  <c r="C28"/>
  <c r="E42"/>
  <c r="E41" s="1"/>
  <c r="D41"/>
  <c r="C41"/>
  <c r="D9"/>
  <c r="D8" s="1"/>
  <c r="D59"/>
  <c r="D52"/>
  <c r="D63"/>
  <c r="C63"/>
  <c r="D66"/>
  <c r="C66"/>
  <c r="C59"/>
  <c r="D39"/>
  <c r="C39"/>
  <c r="E64"/>
  <c r="D55"/>
  <c r="C55"/>
  <c r="C54" s="1"/>
  <c r="D49"/>
  <c r="C52"/>
  <c r="C49" s="1"/>
  <c r="E50"/>
  <c r="D34"/>
  <c r="D33" s="1"/>
  <c r="C34"/>
  <c r="C33" s="1"/>
  <c r="D18"/>
  <c r="C18"/>
  <c r="E62"/>
  <c r="E59" s="1"/>
  <c r="E57"/>
  <c r="D43"/>
  <c r="E44"/>
  <c r="E43" s="1"/>
  <c r="C43"/>
  <c r="E67"/>
  <c r="E66" s="1"/>
  <c r="E58"/>
  <c r="E56"/>
  <c r="E53"/>
  <c r="E52" s="1"/>
  <c r="E51"/>
  <c r="E40"/>
  <c r="E39" s="1"/>
  <c r="E37"/>
  <c r="E36"/>
  <c r="E35"/>
  <c r="E32"/>
  <c r="D31"/>
  <c r="D30" s="1"/>
  <c r="C31"/>
  <c r="E27"/>
  <c r="D26"/>
  <c r="D24" s="1"/>
  <c r="C26"/>
  <c r="C24" s="1"/>
  <c r="E25"/>
  <c r="E23"/>
  <c r="D22"/>
  <c r="C22"/>
  <c r="E20"/>
  <c r="E18" s="1"/>
  <c r="E16"/>
  <c r="E15"/>
  <c r="E14"/>
  <c r="E13"/>
  <c r="D12"/>
  <c r="C12"/>
  <c r="C11" s="1"/>
  <c r="E10"/>
  <c r="E9" s="1"/>
  <c r="E8" s="1"/>
  <c r="C9"/>
  <c r="C8" s="1"/>
  <c r="E63" l="1"/>
  <c r="E49"/>
  <c r="E55"/>
  <c r="C38"/>
  <c r="C17"/>
  <c r="D17"/>
  <c r="D21"/>
  <c r="E22"/>
  <c r="E12"/>
  <c r="D54"/>
  <c r="E54" s="1"/>
  <c r="D38"/>
  <c r="E31"/>
  <c r="E26"/>
  <c r="E24" s="1"/>
  <c r="D11"/>
  <c r="E11" s="1"/>
  <c r="C30"/>
  <c r="D7" l="1"/>
  <c r="C21"/>
  <c r="E21" s="1"/>
  <c r="C48"/>
  <c r="C47" s="1"/>
  <c r="E17"/>
  <c r="E30"/>
  <c r="E38"/>
  <c r="D48"/>
  <c r="D47" s="1"/>
  <c r="D6" s="1"/>
  <c r="C7" l="1"/>
  <c r="C6" s="1"/>
  <c r="E34"/>
  <c r="E33" s="1"/>
  <c r="E48"/>
  <c r="E47" s="1"/>
  <c r="E7" l="1"/>
  <c r="E6" s="1"/>
</calcChain>
</file>

<file path=xl/sharedStrings.xml><?xml version="1.0" encoding="utf-8"?>
<sst xmlns="http://schemas.openxmlformats.org/spreadsheetml/2006/main" count="157" uniqueCount="149">
  <si>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</si>
  <si>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</si>
  <si>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</si>
  <si>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</si>
  <si>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</si>
  <si>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</si>
  <si>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</si>
  <si>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</si>
  <si>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</si>
  <si>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</si>
  <si>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</si>
  <si>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</si>
  <si>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</si>
  <si>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</si>
  <si>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</si>
  <si>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</si>
  <si>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</si>
  <si>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</si>
  <si>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</si>
  <si>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</si>
  <si>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</si>
  <si>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</si>
  <si>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</si>
  <si>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</si>
  <si>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</si>
  <si>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</si>
  <si>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</si>
  <si>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</si>
  <si>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</si>
  <si>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</si>
  <si>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</si>
  <si>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</si>
  <si>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</si>
  <si>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</si>
  <si>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</si>
  <si>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</si>
  <si>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</si>
  <si>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</si>
  <si>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000 1 05 01000 00 0000 110</t>
  </si>
  <si>
    <t>182 1 05 01010 01 0000 110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</si>
  <si>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</si>
  <si>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</si>
  <si>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</si>
  <si>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</si>
  <si>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</si>
  <si>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</si>
  <si>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</si>
  <si>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</si>
  <si>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</si>
  <si>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</si>
  <si>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</si>
  <si>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</si>
  <si>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</si>
  <si>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</si>
  <si>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</si>
  <si>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</si>
  <si>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</si>
  <si>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</si>
  <si>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</si>
  <si>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</si>
  <si>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</si>
  <si>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</si>
  <si>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</si>
  <si>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</si>
  <si>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</si>
  <si>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</si>
  <si>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</si>
  <si>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</si>
  <si>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</si>
  <si>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</si>
  <si>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</si>
  <si>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</si>
  <si>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</si>
  <si>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2019 год</t>
  </si>
  <si>
    <t>000 2 02 29999 00 0000 150</t>
  </si>
  <si>
    <t>Прочие субсидии</t>
  </si>
  <si>
    <t>660 2 02 29999 10 0000 150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</si>
  <si>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</si>
  <si>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</si>
  <si>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</si>
  <si>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</si>
  <si>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</si>
  <si>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</si>
  <si>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>000 2 07 00000 00 0000 000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</si>
  <si>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</si>
  <si>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</si>
  <si>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660 2 07 05030 10 0000 150</t>
  </si>
  <si>
    <t xml:space="preserve">Акцизы по подакцизным товарам (продукции), производимым на территории Российской Федерации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</si>
  <si>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</si>
  <si>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</si>
  <si>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</si>
  <si>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</si>
  <si>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</si>
  <si>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</si>
  <si>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Прочие межбюджетные трансферты, передаваемые бюджетам сельских поселений</t>
  </si>
  <si>
    <t xml:space="preserve">0001 03 00000 00 0000 000
</t>
  </si>
  <si>
    <t xml:space="preserve">0001 03 02000 01 0000 110
</t>
  </si>
  <si>
    <t>000 1 05 00000 00 0000 110</t>
  </si>
  <si>
    <t>000 1 11 09045 10 0000 120</t>
  </si>
  <si>
    <t>000 2 02 15001 00 0000150</t>
  </si>
  <si>
    <t>Прочие неналоговые доходы</t>
  </si>
  <si>
    <t>Прочие неналоговые доходы бюджетов сельских поселений</t>
  </si>
  <si>
    <t>000 1 17 05000 00 0000 180</t>
  </si>
  <si>
    <t>660 1 17 05050 10 0000 180</t>
  </si>
  <si>
    <t>182 1 05 01021 01 1000 110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</si>
  <si>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</si>
  <si>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</si>
  <si>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</si>
  <si>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</si>
  <si>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Сведения об исполнении местного бюджета по доходам в разрезе видов доходов за  2021 год в сравнении с первоначально запланированными значениями на 2021 год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</si>
  <si>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</si>
  <si>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>Субсидии местным бюджетам на выкуп жилых помещений собственников в соответствии со стаьей 32 Жилищного кодекса Российской Федерации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</si>
  <si>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</si>
  <si>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</si>
  <si>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</si>
  <si>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</si>
  <si>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000 1 16 00000 00 0000 000 </t>
  </si>
  <si>
    <t xml:space="preserve">660 1 16 07010 10 0000 140 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</si>
  <si>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</si>
  <si>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</si>
  <si>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</si>
  <si>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182 1 09 04053 10 0000 110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</si>
  <si>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</si>
  <si>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</si>
  <si>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000 1 14 00000 00 0000 000</t>
  </si>
  <si>
    <t>660 1 14 02053 10 0000 410</t>
  </si>
  <si>
    <t>Первоначальный план на 2021 год</t>
  </si>
  <si>
    <t>Пояснение отклонений между фактическими и утвержденными значениями</t>
  </si>
  <si>
    <t xml:space="preserve">
Получены доходы сверхплана, в связи с увеличением на территории поселения налоговых агентов 
</t>
  </si>
  <si>
    <t xml:space="preserve">Плановый показатель предусмотрен на основании данных администратора и в конце года не уточнялся </t>
  </si>
  <si>
    <t xml:space="preserve">Поступили платежи  от  МКП «Энергия». Плановые показатели по данному виду дохода не предусмотрены т.к. отсутствует системнй характер их уплаты
</t>
  </si>
  <si>
    <t xml:space="preserve">Поступили платежи  от индивидуальных предпринимателей зарегистрированных на территории МО Тельвисочный сельсовет" НАО.  Превышение плановых показателей связано с тем, что в  апреле 2021 года ошибочно зачислен налог   налогоплательщика, зарегистрированного на территории  Сельского поселения  «Пустозерский сельсовет» ЗР НАО. 
</t>
  </si>
  <si>
    <t>Плановые показатели по налогу на имущество физических лиц на 2021 год расчитаны как среднее за три последних года. По данным отчетности налоговых органов № 5-МН "О налоговой базе и структуре начислений по местным налогам за 2020 год" количество налогоплательщиков которым исчислен налог - 127;  сумма налога подлежащая перечислению в бюджет - 57,0 т.р.</t>
  </si>
  <si>
    <t>Поступление данного налога уменьшилось   в связи с тем, что   с 01.01.2021 года изменилась кадастровая стоимость земельных участков на основании Приказа Управления имущественных и земельных отношений Ненецкого автономного округа  от 05.11.2020 № 9. Основными плательщиками налога являются учреждения образования,  культуры и здравоохранения, расположенные на территории поселения,  Нарьян-Марское горпо,   КУ НАО «ОГПС» (пожарная служба)</t>
  </si>
  <si>
    <t>Плановые показатели по земельному налогу  физических лиц на 2021 год  рассчитаны по фактическим данным (спискам) на 2020 год и кадастровой стоимости земельных участков.  По данным отчетности налоговых органов № 5-МН "О налоговой базе и структуре начислений по местным налогам за 2020 год" количество налогоплательщиков которым исчислен налог - 149;  сумма налога подлежащая перечислению в бюджет - 292,0 т.р.</t>
  </si>
  <si>
    <t xml:space="preserve">Удержан излишне перечисленный налог в конце года </t>
  </si>
  <si>
    <t>План поступления доходов по государственной пошлине  на плановый период 2021– 2023 годы рассчитан  из фактического поступления за предыдущие   три  отчетных периода. В бюджет муниципального  образования поступает государственная пошлина 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действий. В 2021 году сократилась оплата госпошлины, в связи с уменьшением обращений по нотариальным  услугам.</t>
  </si>
  <si>
    <t xml:space="preserve">Не выполнение плана от аренды имущеста в сязи с тем, что с 01.09.2021 года расторгнут договор аренды нежилых помещений  № 1/2021 от 01.01.2021 года с ООО  «Ерв» (Соглашение о расторжении от 31.08.2021 года). </t>
  </si>
  <si>
    <t xml:space="preserve">Получены доходы сверхплана, в связи с оплатой коммерческого найма за январь-февраль 2022 года 
</t>
  </si>
  <si>
    <t xml:space="preserve">Плановые показатели первоначально не определены  в связи с отсутствием их системного характера уплаты. Поступили платежи по Претензии (Требование) об уплате неустойки:
- № 948 от 23.07.2021 г. по МК № 0184300000420000119 от 06.08.2021 на капитальный ремонт жилого дома № 5А по ул.Полярная в с.Тельвиска с целью нормализации температурного режима в сумме 620,3 тыс. руб.;
- № 1125/1 от 29.08.2021 г. по МК № 0184300000421000088 от 15.07.2021 по сносу дома № 2 по ул. Центральная в деревне Макарово МО «Тельвисочный сельсовет» НАО в сумме 7,5 тыс. руб.
- № 1361 от 14.10.2021 № 1361  по МК 0184300000421000105 от 20.07.2021 на обустройство проезда по маршруту с.Тельвиска – д. Устье МО «Тельвисочный сельсовет» в сумме 12,1 т.р.; 
- № 1376 от 18.10.2021 по МК 0184300000421000040 от 13.05.2021 на организацию дорожного движения на автомобильных дорогах местного значения в селе Тельвиска МО «Тельвисочный сельсовет»  в сумме 15,0 т.р.;
-№ 1501 от 18.11.2021т г. по МК 184300000421000071 от 11.06.2021 на работу по сносу дома № 30 по ул.Пустозерская в селе Тельвиска МО «Тельвисочный сельсовет» НАО в сумме 38,6 т.р.
</t>
  </si>
  <si>
    <t>Плановые показатели первоначально не определены  в связи с отсутствием их системного характера уплаты. Поступили средства по договорам купли – продажи № 1 и 2 от 21.05.2021 года за продажу имущества, в соответствии с Федеральным законом от 21.12.2001 № 178 – ФЗ «О приватизации государственного и муниципального имущества» на основании протокола об итогах продажи имущества на аукционе в электронной форме от 19.05. 2021 года.</t>
  </si>
  <si>
    <t xml:space="preserve">Плановые показатели первоначально не определены  в связи с отсутствием их системного характера уплаты. Оплачен административный штраф за нарушение  предписания по результатам осуществления муниципального земельного контроля. (Постановление Мирового судьи  НАО судебного участка № 2 по делу об административном правонарушении от 09.09.2021 года № 4-448/2021.
Администратором доходного источника является Администрация Сельского поселения  «Тельвисочный сельсовет» ЗР НАО.
</t>
  </si>
  <si>
    <t>Получены доходы сверхплана, в связи заключением договора на  аренду земельных участков под строительство.  В 2021 году по результатам аукциона заключено два договора № 08-20/93; № 08-20/94 от 27.08.2021 на аренду земельных участков под малоэтажную многоквартирную жилую застройку. Поступили платежи за период с 27 августа по 31 декабря. В бюджете средства не уточнялись, ввиду отсутствия необходимости.</t>
  </si>
  <si>
    <t>Первоначально план не предусмотрен. Увеличиваются доходы за счет субсидий  из окружного бюджета   на реализацию проектов по поддержке местных инициатив.</t>
  </si>
  <si>
    <t>Доходы поступают в местный бюджет в порядке возмещения расходов, понесенных в связи с эксплуатацией имущества сельских поселений. Увеличилась плата за возмещение по коммунальным услугам арендуемых помещений,  в связи ростом потребления теплоэнергии в административных зданиях после ввода в эксплуатацию узлов учета  теплоэнергии  (рост более, чем в два раза). счетчики введены с 1 марта 2021 года.</t>
  </si>
  <si>
    <t xml:space="preserve">Первоначально план не предусмотрен.  Увеличиваются доходы за счет субвенций  из окружного бюджета  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 в соответствии с Закон Ненецкого автономного округа № 268-оз от 02.07.2021 («О внесении изменений в закон Ненецкого автономного округа «Об окружном бюджете на 2021 год и на плановый период 2022 и 2023 годов») </t>
  </si>
  <si>
    <t>Сумма запланирована за счет средств из окружного бюджета. Уменьшаются доходы в рамках подпрограммы 2 «Переселение граждан из жилищного фонда, признанного непригодным для проживания и/или с высоким уровнем износа» на проведение мероприятий по сносу домов, признанных в установленном порядке ветхими или аварийными и непригодными для проживания в соответствии с Законом  НАО № 297 - ОЗ от 23.11.2021"О внесении изменений в закон НАО "об окружном бюджете на 2021 год и на пановый период 2022 и 2023 годов"</t>
  </si>
  <si>
    <t xml:space="preserve">  Поступили доходы за счет МТ из районного бюджета (+) 243,0 т.р.  на проведение работ по открытию дополнительного судового хода для пассажирского флота в Макаровской курье от основного русла р. Печора до д. Макарово ;  (+) 74,1 т.р.  на реализацию  мероприятия "Оценка гидрогеологических условий района с. Тельвиска МО "Тельвисочный сельсовет" НАО - перспективы бурения скважин на воду" с целью проработки вопроса обеспечения с. Тельвиска гарантированным источником питьевой воды (строительство водопроводных сетей с установкой уличных водозаборных колонок и подключением социальных объектов), а  также соответствующего требования санитарного законодательства в части защищенности от загрязнения;   (+) 973,3 т.р.  на обустройство проезда по маршруту с. Тельвиска – д. Устье. в соответствии с Решением  Совета муниципального района "Заполярный район" от 03.06.2021   № 128-р "О внесении изменений в Решение Совета муниципального района "Заполярный район" от 24.12.2020 года № 98-р «О районном бюджете на 2021 год и плановый период 2022-2023 годов»; (-) 112,4 т.р. - в 2021 году не заключались договора на содержание мест причаливания в д.Макарово, в виду отсутствия необходимости. </t>
  </si>
  <si>
    <t xml:space="preserve">  Поступили доходы за счет МТ из районного бюджета  (+) 4 641,3 т.р. на реализацию мероприятия "Обустройство травмобезопасного покрытия детских игровых площадок расположенных в селе Тельвиска МО "Тельвисочный сельсовет" НАО";   (+) 861,9 т.р. на оплату коммунальных услуг в связи с увеличением количества пустующих квартир (муниципальный жилфонд), а также ростом потребления теплоэнергии в административных зданиях после ввода в эксплуатацию узлов учета теплоэнергии в январе 2021 года (рост более, чем в два раза); (+) 106,0 т.р. на приобретение ½ доли жилого дома № 8 по ул. Школьная в с. Тельвиска. Жилой дом деревянный, одноэтажный, 1958 года постройки, площадь 46,4 кв.м.; (+) 254,8 т.р. на снос жилого дома № 8 по ул. Школьная в с. Тельвиска.;  (-) 154,7 т. р.  на возмещение недополученных доходов или финансовое возмещение затрат, возникающих при оказании жителям поселения услуг общественных бань  в соответствии с Решением  Совета муниципального района "Заполярный район" от 03.06.2021   № 128-р "О внесении изменений в Решение Совета муниципального района "Заполярный район" от 24.12.2020 года № 98-р «О районном бюджете на 2021 год и плановый период 2022-2023 годов»;  (-) 246,5 т.р. на реализацию мероприятия  "Организация дорожного движения на автомобильных дорогах местного значения в селе Тельвиска  МО "Тельвисочный сельсовет"  (невостребованные средства, образовавшиеся в результате экономии по результатам проведенных торгов на заключение муниципальных контрактов.);  (+) 599,4 т.р. на реализацию мероприятия на приобретение, замену и установку уличного освещения в поселениях в соответствии с Решением Совета муниципального района "Заполярный район" от 28.10.2021   № 152-р "О внесении изменений в Решение Совета муниципального района "Заполярный район" от 24.12.2020 года № 98-р «О районном бюджете на 2021 год и плановый период 2022-2023 годов». недополучены доходы в сумме 852,7 т.р. (Договора на уличное освещение, по Подготовке  к ОЗП,  по Предупреждению  ЧС,  на организацию  ритуальных услуг заключались на меньшую сумму чем планировалось)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</si>
</sst>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#,##0.0_ ;\-#,##0.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4" fillId="2" borderId="0" xfId="0" applyFont="1" applyFill="1"/>
    <xf numFmtId="0" fontId="3" fillId="2" borderId="0" xfId="0" applyFont="1" applyFill="1" applyBorder="1" applyAlignment="1">
      <alignment wrapText="1"/>
    </xf>
    <xf numFmtId="0" fontId="3" fillId="0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8" fillId="2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164" fontId="6" fillId="0" borderId="1" xfId="1" applyNumberFormat="1" applyFont="1" applyFill="1" applyBorder="1" applyAlignment="1"/>
    <xf numFmtId="0" fontId="6" fillId="2" borderId="1" xfId="0" applyFont="1" applyFill="1" applyBorder="1"/>
    <xf numFmtId="4" fontId="6" fillId="2" borderId="1" xfId="0" applyNumberFormat="1" applyFont="1" applyFill="1" applyBorder="1"/>
    <xf numFmtId="3" fontId="6" fillId="2" borderId="4" xfId="0" applyNumberFormat="1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/>
    <xf numFmtId="164" fontId="5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wrapText="1"/>
    </xf>
    <xf numFmtId="3" fontId="6" fillId="2" borderId="4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3" fontId="5" fillId="2" borderId="4" xfId="0" applyNumberFormat="1" applyFont="1" applyFill="1" applyBorder="1" applyAlignment="1">
      <alignment horizontal="left" wrapText="1"/>
    </xf>
    <xf numFmtId="3" fontId="5" fillId="2" borderId="4" xfId="0" applyNumberFormat="1" applyFont="1" applyFill="1" applyBorder="1" applyAlignment="1">
      <alignment horizontal="left"/>
    </xf>
    <xf numFmtId="0" fontId="10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3" fontId="6" fillId="2" borderId="5" xfId="0" applyNumberFormat="1" applyFont="1" applyFill="1" applyBorder="1" applyAlignment="1">
      <alignment horizontal="left"/>
    </xf>
    <xf numFmtId="0" fontId="6" fillId="2" borderId="6" xfId="0" applyFont="1" applyFill="1" applyBorder="1"/>
    <xf numFmtId="4" fontId="6" fillId="2" borderId="3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4" fontId="5" fillId="2" borderId="3" xfId="0" applyNumberFormat="1" applyFont="1" applyFill="1" applyBorder="1"/>
    <xf numFmtId="166" fontId="5" fillId="0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left"/>
    </xf>
    <xf numFmtId="0" fontId="5" fillId="2" borderId="3" xfId="0" applyFont="1" applyFill="1" applyBorder="1"/>
    <xf numFmtId="0" fontId="6" fillId="2" borderId="3" xfId="0" applyFont="1" applyFill="1" applyBorder="1"/>
    <xf numFmtId="0" fontId="5" fillId="2" borderId="1" xfId="0" applyFont="1" applyFill="1" applyBorder="1"/>
    <xf numFmtId="3" fontId="6" fillId="2" borderId="6" xfId="0" applyNumberFormat="1" applyFont="1" applyFill="1" applyBorder="1" applyAlignment="1">
      <alignment horizontal="left" wrapText="1"/>
    </xf>
    <xf numFmtId="3" fontId="5" fillId="2" borderId="6" xfId="0" applyNumberFormat="1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/>
    <xf numFmtId="0" fontId="5" fillId="2" borderId="1" xfId="0" applyFont="1" applyFill="1" applyBorder="1" applyAlignment="1">
      <alignment horizontal="left"/>
    </xf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6" fillId="2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3" fontId="5" fillId="0" borderId="6" xfId="0" applyNumberFormat="1" applyFont="1" applyBorder="1" applyAlignment="1">
      <alignment horizontal="center"/>
    </xf>
    <xf numFmtId="0" fontId="11" fillId="0" borderId="4" xfId="0" applyFont="1" applyBorder="1"/>
    <xf numFmtId="0" fontId="12" fillId="0" borderId="4" xfId="0" applyFont="1" applyBorder="1"/>
    <xf numFmtId="0" fontId="6" fillId="2" borderId="4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2" borderId="5" xfId="0" applyFont="1" applyFill="1" applyBorder="1"/>
    <xf numFmtId="0" fontId="6" fillId="2" borderId="4" xfId="0" applyFont="1" applyFill="1" applyBorder="1" applyAlignment="1">
      <alignment wrapText="1"/>
    </xf>
    <xf numFmtId="0" fontId="5" fillId="2" borderId="5" xfId="0" applyFont="1" applyFill="1" applyBorder="1"/>
    <xf numFmtId="0" fontId="6" fillId="2" borderId="3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wrapText="1"/>
    </xf>
    <xf numFmtId="0" fontId="6" fillId="2" borderId="5" xfId="2" applyFont="1" applyFill="1" applyBorder="1" applyAlignment="1">
      <alignment horizontal="left" wrapText="1"/>
    </xf>
    <xf numFmtId="0" fontId="5" fillId="2" borderId="5" xfId="2" applyFont="1" applyFill="1" applyBorder="1" applyAlignment="1">
      <alignment horizontal="left" wrapText="1"/>
    </xf>
    <xf numFmtId="2" fontId="5" fillId="0" borderId="1" xfId="1" applyNumberFormat="1" applyFont="1" applyFill="1" applyBorder="1" applyAlignment="1">
      <alignment wrapText="1"/>
    </xf>
    <xf numFmtId="2" fontId="5" fillId="2" borderId="3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67"/>
  <sheetViews>
    <sheetView tabSelected="1" topLeftCell="A65" workbookViewId="0">
      <selection activeCell="H65" sqref="H65"/>
    </sheetView>
  </sheetViews>
  <sheetFormatPr defaultColWidth="9.140625" defaultRowHeight="15"/>
  <cols>
    <col min="1" max="1" width="24.7109375" style="5" customWidth="1"/>
    <col min="2" max="2" width="37.140625" style="1" customWidth="1"/>
    <col min="3" max="3" width="11" style="1" customWidth="1"/>
    <col min="4" max="4" width="10.42578125" style="1" customWidth="1"/>
    <col min="5" max="5" width="13" style="1" customWidth="1"/>
    <col min="6" max="6" width="67.28515625" style="1" customWidth="1"/>
    <col min="7" max="98" width="9.140625" style="1" customWidth="1"/>
    <col min="99" max="16384" width="9.140625" style="1"/>
  </cols>
  <sheetData>
    <row r="1" spans="1:113">
      <c r="A1" s="67"/>
      <c r="B1" s="67"/>
      <c r="D1" s="2"/>
      <c r="F1" s="2"/>
    </row>
    <row r="2" spans="1:113" ht="30" customHeight="1">
      <c r="A2" s="68" t="s">
        <v>109</v>
      </c>
      <c r="B2" s="68"/>
      <c r="C2" s="68"/>
      <c r="D2" s="68"/>
      <c r="E2" s="68"/>
      <c r="F2" s="68"/>
    </row>
    <row r="3" spans="1:113">
      <c r="A3" s="10"/>
      <c r="B3" s="10"/>
      <c r="C3" s="11"/>
      <c r="D3" s="10"/>
      <c r="E3" s="11"/>
      <c r="F3" s="11"/>
    </row>
    <row r="4" spans="1:113" ht="28.5" customHeight="1">
      <c r="A4" s="69" t="s">
        <v>0</v>
      </c>
      <c r="B4" s="71" t="s">
        <v>5</v>
      </c>
      <c r="C4" s="73" t="s">
        <v>126</v>
      </c>
      <c r="D4" s="73" t="s">
        <v>3</v>
      </c>
      <c r="E4" s="74" t="s">
        <v>4</v>
      </c>
      <c r="F4" s="76" t="s">
        <v>127</v>
      </c>
    </row>
    <row r="5" spans="1:113" ht="25.5" customHeight="1">
      <c r="A5" s="70"/>
      <c r="B5" s="72"/>
      <c r="C5" s="73"/>
      <c r="D5" s="73"/>
      <c r="E5" s="75"/>
      <c r="F5" s="75"/>
    </row>
    <row r="6" spans="1:113" s="3" customFormat="1" ht="14.25">
      <c r="A6" s="12" t="s">
        <v>7</v>
      </c>
      <c r="B6" s="13" t="s">
        <v>1</v>
      </c>
      <c r="C6" s="14">
        <f>C7+C47</f>
        <v>57134.1</v>
      </c>
      <c r="D6" s="14">
        <f>D7+D47</f>
        <v>78544.099999999991</v>
      </c>
      <c r="E6" s="14">
        <f>E7+E47</f>
        <v>21409.7</v>
      </c>
      <c r="F6" s="15"/>
    </row>
    <row r="7" spans="1:113" s="3" customFormat="1" ht="14.25">
      <c r="A7" s="16" t="s">
        <v>8</v>
      </c>
      <c r="B7" s="16" t="s">
        <v>26</v>
      </c>
      <c r="C7" s="17">
        <f>C8+C30+C33+C21+C38+C11+C17+C43</f>
        <v>3167.4</v>
      </c>
      <c r="D7" s="17">
        <f>D8+D30+D33+D21+D38+D11+D17+D43+D41+D28+D45</f>
        <v>4165.8999999999996</v>
      </c>
      <c r="E7" s="17">
        <f>E8+E30+E33+E21+E38+E11+E17+E43+E41+E28</f>
        <v>998.19999999999993</v>
      </c>
      <c r="F7" s="15"/>
    </row>
    <row r="8" spans="1:113" s="4" customFormat="1" ht="14.25">
      <c r="A8" s="16" t="s">
        <v>9</v>
      </c>
      <c r="B8" s="16" t="s">
        <v>27</v>
      </c>
      <c r="C8" s="17">
        <f>C9</f>
        <v>852.7</v>
      </c>
      <c r="D8" s="17">
        <f t="shared" ref="D8:E9" si="0">D9</f>
        <v>1079.5</v>
      </c>
      <c r="E8" s="17">
        <f t="shared" si="0"/>
        <v>226.79999999999995</v>
      </c>
      <c r="F8" s="15"/>
    </row>
    <row r="9" spans="1:113">
      <c r="A9" s="18" t="s">
        <v>28</v>
      </c>
      <c r="B9" s="16" t="s">
        <v>29</v>
      </c>
      <c r="C9" s="17">
        <f>C10</f>
        <v>852.7</v>
      </c>
      <c r="D9" s="17">
        <f t="shared" si="0"/>
        <v>1079.5</v>
      </c>
      <c r="E9" s="17">
        <f t="shared" si="0"/>
        <v>226.79999999999995</v>
      </c>
      <c r="F9" s="15"/>
    </row>
    <row r="10" spans="1:113" ht="90">
      <c r="A10" s="19" t="s">
        <v>2</v>
      </c>
      <c r="B10" s="20" t="s">
        <v>6</v>
      </c>
      <c r="C10" s="21">
        <v>852.7</v>
      </c>
      <c r="D10" s="21">
        <v>1079.5</v>
      </c>
      <c r="E10" s="22">
        <f t="shared" ref="E10:E61" si="1">D10-C10</f>
        <v>226.79999999999995</v>
      </c>
      <c r="F10" s="23" t="s">
        <v>128</v>
      </c>
    </row>
    <row r="11" spans="1:113" ht="51.75">
      <c r="A11" s="24" t="s">
        <v>95</v>
      </c>
      <c r="B11" s="25" t="s">
        <v>30</v>
      </c>
      <c r="C11" s="17">
        <f>C12</f>
        <v>545</v>
      </c>
      <c r="D11" s="17">
        <f>D12</f>
        <v>555.5</v>
      </c>
      <c r="E11" s="15">
        <f t="shared" si="1"/>
        <v>10.5</v>
      </c>
      <c r="F11" s="15"/>
    </row>
    <row r="12" spans="1:113" ht="51.75">
      <c r="A12" s="26" t="s">
        <v>96</v>
      </c>
      <c r="B12" s="20" t="s">
        <v>87</v>
      </c>
      <c r="C12" s="21">
        <f>C13+C14+C15+C16</f>
        <v>545</v>
      </c>
      <c r="D12" s="21">
        <f>D13+D14+D15+D16</f>
        <v>555.5</v>
      </c>
      <c r="E12" s="22">
        <f t="shared" si="1"/>
        <v>10.5</v>
      </c>
      <c r="F12" s="23" t="s">
        <v>129</v>
      </c>
    </row>
    <row r="13" spans="1:113" s="4" customFormat="1" ht="89.25">
      <c r="A13" s="26" t="s">
        <v>31</v>
      </c>
      <c r="B13" s="20" t="s">
        <v>32</v>
      </c>
      <c r="C13" s="21">
        <v>250.3</v>
      </c>
      <c r="D13" s="21">
        <v>256.39999999999998</v>
      </c>
      <c r="E13" s="22">
        <f t="shared" si="1"/>
        <v>6.0999999999999659</v>
      </c>
      <c r="F13" s="23" t="s">
        <v>129</v>
      </c>
    </row>
    <row r="14" spans="1:113" ht="115.5">
      <c r="A14" s="26" t="s">
        <v>33</v>
      </c>
      <c r="B14" s="20" t="s">
        <v>88</v>
      </c>
      <c r="C14" s="21">
        <v>1.4</v>
      </c>
      <c r="D14" s="21">
        <v>1.8</v>
      </c>
      <c r="E14" s="22">
        <f t="shared" si="1"/>
        <v>0.40000000000000013</v>
      </c>
      <c r="F14" s="23" t="s">
        <v>129</v>
      </c>
    </row>
    <row r="15" spans="1:113" ht="102.75">
      <c r="A15" s="26" t="s">
        <v>34</v>
      </c>
      <c r="B15" s="20" t="s">
        <v>35</v>
      </c>
      <c r="C15" s="21">
        <v>329.2</v>
      </c>
      <c r="D15" s="21">
        <v>341</v>
      </c>
      <c r="E15" s="22">
        <f t="shared" si="1"/>
        <v>11.800000000000011</v>
      </c>
      <c r="F15" s="23" t="s">
        <v>129</v>
      </c>
    </row>
    <row r="16" spans="1:113" ht="90">
      <c r="A16" s="26" t="s">
        <v>36</v>
      </c>
      <c r="B16" s="20" t="s">
        <v>37</v>
      </c>
      <c r="C16" s="21">
        <v>-35.9</v>
      </c>
      <c r="D16" s="21">
        <v>-43.7</v>
      </c>
      <c r="E16" s="22">
        <f t="shared" si="1"/>
        <v>-7.8000000000000043</v>
      </c>
      <c r="F16" s="23" t="s">
        <v>129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</row>
    <row r="17" spans="1:6" s="4" customFormat="1" ht="14.25">
      <c r="A17" s="18" t="s">
        <v>97</v>
      </c>
      <c r="B17" s="25" t="s">
        <v>89</v>
      </c>
      <c r="C17" s="17">
        <f>C18</f>
        <v>54.8</v>
      </c>
      <c r="D17" s="17">
        <f>D18</f>
        <v>130.69999999999999</v>
      </c>
      <c r="E17" s="15">
        <f t="shared" si="1"/>
        <v>75.899999999999991</v>
      </c>
      <c r="F17" s="15"/>
    </row>
    <row r="18" spans="1:6" ht="39">
      <c r="A18" s="27" t="s">
        <v>38</v>
      </c>
      <c r="B18" s="28" t="s">
        <v>90</v>
      </c>
      <c r="C18" s="21">
        <f>C19+C20</f>
        <v>54.8</v>
      </c>
      <c r="D18" s="21">
        <f>D19+D20</f>
        <v>130.69999999999999</v>
      </c>
      <c r="E18" s="21">
        <f>E19+E20</f>
        <v>130.9</v>
      </c>
      <c r="F18" s="29"/>
    </row>
    <row r="19" spans="1:6" ht="77.25">
      <c r="A19" s="27" t="s">
        <v>39</v>
      </c>
      <c r="B19" s="20" t="s">
        <v>25</v>
      </c>
      <c r="C19" s="21">
        <v>54.8</v>
      </c>
      <c r="D19" s="21">
        <v>81.3</v>
      </c>
      <c r="E19" s="22">
        <v>81.5</v>
      </c>
      <c r="F19" s="29" t="s">
        <v>131</v>
      </c>
    </row>
    <row r="20" spans="1:6" ht="90">
      <c r="A20" s="27" t="s">
        <v>104</v>
      </c>
      <c r="B20" s="20" t="s">
        <v>91</v>
      </c>
      <c r="C20" s="21">
        <v>0</v>
      </c>
      <c r="D20" s="21">
        <v>49.4</v>
      </c>
      <c r="E20" s="22">
        <f t="shared" si="1"/>
        <v>49.4</v>
      </c>
      <c r="F20" s="29" t="s">
        <v>130</v>
      </c>
    </row>
    <row r="21" spans="1:6">
      <c r="A21" s="18" t="s">
        <v>10</v>
      </c>
      <c r="B21" s="16" t="s">
        <v>11</v>
      </c>
      <c r="C21" s="17">
        <f>C22+C24</f>
        <v>740.59999999999991</v>
      </c>
      <c r="D21" s="17">
        <f>D22+D24</f>
        <v>406.5</v>
      </c>
      <c r="E21" s="15">
        <f t="shared" si="1"/>
        <v>-334.09999999999991</v>
      </c>
      <c r="F21" s="15"/>
    </row>
    <row r="22" spans="1:6">
      <c r="A22" s="30" t="s">
        <v>40</v>
      </c>
      <c r="B22" s="31" t="s">
        <v>41</v>
      </c>
      <c r="C22" s="32">
        <f>C23</f>
        <v>44.5</v>
      </c>
      <c r="D22" s="32">
        <f>D23</f>
        <v>53.7</v>
      </c>
      <c r="E22" s="15">
        <f t="shared" si="1"/>
        <v>9.2000000000000028</v>
      </c>
      <c r="F22" s="15"/>
    </row>
    <row r="23" spans="1:6" ht="64.5">
      <c r="A23" s="33" t="s">
        <v>42</v>
      </c>
      <c r="B23" s="9" t="s">
        <v>43</v>
      </c>
      <c r="C23" s="34">
        <v>44.5</v>
      </c>
      <c r="D23" s="34">
        <v>53.7</v>
      </c>
      <c r="E23" s="22">
        <f t="shared" si="1"/>
        <v>9.2000000000000028</v>
      </c>
      <c r="F23" s="35" t="s">
        <v>132</v>
      </c>
    </row>
    <row r="24" spans="1:6" s="4" customFormat="1" ht="14.25">
      <c r="A24" s="36" t="s">
        <v>44</v>
      </c>
      <c r="B24" s="31" t="s">
        <v>45</v>
      </c>
      <c r="C24" s="32">
        <f>C25+C26</f>
        <v>696.09999999999991</v>
      </c>
      <c r="D24" s="32">
        <f t="shared" ref="D24:E24" si="2">D25+D26</f>
        <v>352.8</v>
      </c>
      <c r="E24" s="32">
        <f t="shared" si="2"/>
        <v>-343.29999999999995</v>
      </c>
      <c r="F24" s="32"/>
    </row>
    <row r="25" spans="1:6" ht="90">
      <c r="A25" s="37" t="s">
        <v>46</v>
      </c>
      <c r="B25" s="9" t="s">
        <v>47</v>
      </c>
      <c r="C25" s="34">
        <v>407.4</v>
      </c>
      <c r="D25" s="34">
        <v>96.9</v>
      </c>
      <c r="E25" s="22">
        <f t="shared" si="1"/>
        <v>-310.5</v>
      </c>
      <c r="F25" s="35" t="s">
        <v>133</v>
      </c>
    </row>
    <row r="26" spans="1:6">
      <c r="A26" s="38" t="s">
        <v>48</v>
      </c>
      <c r="B26" s="8" t="s">
        <v>49</v>
      </c>
      <c r="C26" s="32">
        <f>C27</f>
        <v>288.7</v>
      </c>
      <c r="D26" s="32">
        <f>D27</f>
        <v>255.9</v>
      </c>
      <c r="E26" s="15">
        <f t="shared" si="1"/>
        <v>-32.799999999999983</v>
      </c>
      <c r="F26" s="15"/>
    </row>
    <row r="27" spans="1:6" s="4" customFormat="1" ht="76.5">
      <c r="A27" s="37" t="s">
        <v>50</v>
      </c>
      <c r="B27" s="9" t="s">
        <v>51</v>
      </c>
      <c r="C27" s="34">
        <v>288.7</v>
      </c>
      <c r="D27" s="34">
        <v>255.9</v>
      </c>
      <c r="E27" s="22">
        <f t="shared" si="1"/>
        <v>-32.799999999999983</v>
      </c>
      <c r="F27" s="35" t="s">
        <v>134</v>
      </c>
    </row>
    <row r="28" spans="1:6" s="4" customFormat="1" ht="38.25">
      <c r="A28" s="16" t="s">
        <v>120</v>
      </c>
      <c r="B28" s="8" t="s">
        <v>118</v>
      </c>
      <c r="C28" s="34">
        <f>C29</f>
        <v>0</v>
      </c>
      <c r="D28" s="34">
        <f t="shared" ref="D28:E28" si="3">D29</f>
        <v>-4.5999999999999996</v>
      </c>
      <c r="E28" s="34">
        <f t="shared" si="3"/>
        <v>-4.5999999999999996</v>
      </c>
      <c r="F28" s="34"/>
    </row>
    <row r="29" spans="1:6" s="4" customFormat="1" ht="51">
      <c r="A29" s="39" t="s">
        <v>121</v>
      </c>
      <c r="B29" s="9" t="s">
        <v>119</v>
      </c>
      <c r="C29" s="34">
        <v>0</v>
      </c>
      <c r="D29" s="34">
        <v>-4.5999999999999996</v>
      </c>
      <c r="E29" s="22">
        <f t="shared" ref="E29" si="4">D29-C29</f>
        <v>-4.5999999999999996</v>
      </c>
      <c r="F29" s="22" t="s">
        <v>135</v>
      </c>
    </row>
    <row r="30" spans="1:6" s="4" customFormat="1" ht="14.25">
      <c r="A30" s="24" t="s">
        <v>12</v>
      </c>
      <c r="B30" s="8" t="s">
        <v>52</v>
      </c>
      <c r="C30" s="32">
        <f t="shared" ref="C30:D31" si="5">C31</f>
        <v>14.9</v>
      </c>
      <c r="D30" s="32">
        <f t="shared" si="5"/>
        <v>5.2</v>
      </c>
      <c r="E30" s="15">
        <f t="shared" si="1"/>
        <v>-9.6999999999999993</v>
      </c>
      <c r="F30" s="15"/>
    </row>
    <row r="31" spans="1:6" ht="51.75">
      <c r="A31" s="40" t="s">
        <v>53</v>
      </c>
      <c r="B31" s="25" t="s">
        <v>54</v>
      </c>
      <c r="C31" s="32">
        <f>C32</f>
        <v>14.9</v>
      </c>
      <c r="D31" s="32">
        <f t="shared" si="5"/>
        <v>5.2</v>
      </c>
      <c r="E31" s="15">
        <f t="shared" si="1"/>
        <v>-9.6999999999999993</v>
      </c>
      <c r="F31" s="15"/>
    </row>
    <row r="32" spans="1:6" ht="102.75">
      <c r="A32" s="41" t="s">
        <v>55</v>
      </c>
      <c r="B32" s="42" t="s">
        <v>56</v>
      </c>
      <c r="C32" s="34">
        <v>14.9</v>
      </c>
      <c r="D32" s="34">
        <v>5.2</v>
      </c>
      <c r="E32" s="22">
        <f t="shared" si="1"/>
        <v>-9.6999999999999993</v>
      </c>
      <c r="F32" s="35" t="s">
        <v>136</v>
      </c>
    </row>
    <row r="33" spans="1:6" ht="39">
      <c r="A33" s="16" t="s">
        <v>13</v>
      </c>
      <c r="B33" s="8" t="s">
        <v>14</v>
      </c>
      <c r="C33" s="32">
        <f>C34+C37</f>
        <v>813.3</v>
      </c>
      <c r="D33" s="32">
        <f t="shared" ref="D33:E33" si="6">D34+D37</f>
        <v>993.59999999999991</v>
      </c>
      <c r="E33" s="32">
        <f t="shared" si="6"/>
        <v>180.29999999999995</v>
      </c>
      <c r="F33" s="15"/>
    </row>
    <row r="34" spans="1:6" ht="115.5">
      <c r="A34" s="16" t="s">
        <v>57</v>
      </c>
      <c r="B34" s="8" t="s">
        <v>58</v>
      </c>
      <c r="C34" s="32">
        <f>C35+C36</f>
        <v>298.8</v>
      </c>
      <c r="D34" s="32">
        <f>D35+D36</f>
        <v>436.3</v>
      </c>
      <c r="E34" s="15">
        <f t="shared" si="1"/>
        <v>137.5</v>
      </c>
      <c r="F34" s="15"/>
    </row>
    <row r="35" spans="1:6" ht="90">
      <c r="A35" s="43" t="s">
        <v>59</v>
      </c>
      <c r="B35" s="9" t="s">
        <v>60</v>
      </c>
      <c r="C35" s="34">
        <v>18.3</v>
      </c>
      <c r="D35" s="34">
        <v>212.4</v>
      </c>
      <c r="E35" s="22">
        <f t="shared" si="1"/>
        <v>194.1</v>
      </c>
      <c r="F35" s="35" t="s">
        <v>142</v>
      </c>
    </row>
    <row r="36" spans="1:6" ht="39">
      <c r="A36" s="39" t="s">
        <v>61</v>
      </c>
      <c r="B36" s="20" t="s">
        <v>62</v>
      </c>
      <c r="C36" s="21">
        <v>280.5</v>
      </c>
      <c r="D36" s="21">
        <v>223.9</v>
      </c>
      <c r="E36" s="22">
        <f t="shared" si="1"/>
        <v>-56.599999999999994</v>
      </c>
      <c r="F36" s="35" t="s">
        <v>137</v>
      </c>
    </row>
    <row r="37" spans="1:6" s="3" customFormat="1" ht="89.25">
      <c r="A37" s="44" t="s">
        <v>98</v>
      </c>
      <c r="B37" s="20" t="s">
        <v>63</v>
      </c>
      <c r="C37" s="21">
        <v>514.5</v>
      </c>
      <c r="D37" s="21">
        <v>557.29999999999995</v>
      </c>
      <c r="E37" s="22">
        <f t="shared" si="1"/>
        <v>42.799999999999955</v>
      </c>
      <c r="F37" s="23" t="s">
        <v>138</v>
      </c>
    </row>
    <row r="38" spans="1:6" s="4" customFormat="1" ht="38.25">
      <c r="A38" s="31" t="s">
        <v>15</v>
      </c>
      <c r="B38" s="8" t="s">
        <v>92</v>
      </c>
      <c r="C38" s="17">
        <f t="shared" ref="C38:E39" si="7">C39</f>
        <v>146.1</v>
      </c>
      <c r="D38" s="17">
        <f t="shared" si="7"/>
        <v>249.7</v>
      </c>
      <c r="E38" s="15">
        <f t="shared" si="1"/>
        <v>103.6</v>
      </c>
      <c r="F38" s="15"/>
    </row>
    <row r="39" spans="1:6" s="4" customFormat="1" ht="14.25">
      <c r="A39" s="45" t="s">
        <v>64</v>
      </c>
      <c r="B39" s="9" t="s">
        <v>16</v>
      </c>
      <c r="C39" s="21">
        <f>C40</f>
        <v>146.1</v>
      </c>
      <c r="D39" s="21">
        <f t="shared" si="7"/>
        <v>249.7</v>
      </c>
      <c r="E39" s="21">
        <f t="shared" si="7"/>
        <v>103.6</v>
      </c>
      <c r="F39" s="21"/>
    </row>
    <row r="40" spans="1:6" s="4" customFormat="1" ht="76.5">
      <c r="A40" s="46" t="s">
        <v>65</v>
      </c>
      <c r="B40" s="9" t="s">
        <v>93</v>
      </c>
      <c r="C40" s="34">
        <v>146.1</v>
      </c>
      <c r="D40" s="34">
        <v>249.7</v>
      </c>
      <c r="E40" s="22">
        <f t="shared" si="1"/>
        <v>103.6</v>
      </c>
      <c r="F40" s="35" t="s">
        <v>144</v>
      </c>
    </row>
    <row r="41" spans="1:6" s="4" customFormat="1" ht="25.5">
      <c r="A41" s="47" t="s">
        <v>116</v>
      </c>
      <c r="B41" s="8" t="s">
        <v>114</v>
      </c>
      <c r="C41" s="32">
        <f>C42</f>
        <v>0</v>
      </c>
      <c r="D41" s="32">
        <f t="shared" ref="D41:E41" si="8">D42</f>
        <v>693.5</v>
      </c>
      <c r="E41" s="32">
        <f t="shared" si="8"/>
        <v>693.5</v>
      </c>
      <c r="F41" s="17"/>
    </row>
    <row r="42" spans="1:6" s="4" customFormat="1" ht="242.25">
      <c r="A42" s="48" t="s">
        <v>117</v>
      </c>
      <c r="B42" s="9" t="s">
        <v>115</v>
      </c>
      <c r="C42" s="34">
        <v>0</v>
      </c>
      <c r="D42" s="34">
        <v>693.5</v>
      </c>
      <c r="E42" s="22">
        <f t="shared" si="1"/>
        <v>693.5</v>
      </c>
      <c r="F42" s="35" t="s">
        <v>139</v>
      </c>
    </row>
    <row r="43" spans="1:6" s="4" customFormat="1" ht="38.25">
      <c r="A43" s="49" t="s">
        <v>124</v>
      </c>
      <c r="B43" s="8" t="s">
        <v>122</v>
      </c>
      <c r="C43" s="34">
        <f>C44</f>
        <v>0</v>
      </c>
      <c r="D43" s="34">
        <f t="shared" ref="D43:E45" si="9">D44</f>
        <v>56</v>
      </c>
      <c r="E43" s="34">
        <f t="shared" si="9"/>
        <v>56</v>
      </c>
      <c r="F43" s="22"/>
    </row>
    <row r="44" spans="1:6" s="4" customFormat="1" ht="114.75">
      <c r="A44" s="49" t="s">
        <v>125</v>
      </c>
      <c r="B44" s="9" t="s">
        <v>123</v>
      </c>
      <c r="C44" s="34">
        <v>0</v>
      </c>
      <c r="D44" s="34">
        <v>56</v>
      </c>
      <c r="E44" s="22">
        <f t="shared" si="1"/>
        <v>56</v>
      </c>
      <c r="F44" s="35" t="s">
        <v>140</v>
      </c>
    </row>
    <row r="45" spans="1:6" s="4" customFormat="1" ht="14.25">
      <c r="A45" s="50" t="s">
        <v>102</v>
      </c>
      <c r="B45" s="8" t="s">
        <v>100</v>
      </c>
      <c r="C45" s="34">
        <f>C46</f>
        <v>0</v>
      </c>
      <c r="D45" s="34">
        <f t="shared" si="9"/>
        <v>0.3</v>
      </c>
      <c r="E45" s="34">
        <f t="shared" si="9"/>
        <v>0.3</v>
      </c>
      <c r="F45" s="22"/>
    </row>
    <row r="46" spans="1:6" s="4" customFormat="1" ht="102">
      <c r="A46" s="51" t="s">
        <v>103</v>
      </c>
      <c r="B46" s="9" t="s">
        <v>101</v>
      </c>
      <c r="C46" s="34">
        <v>0</v>
      </c>
      <c r="D46" s="34">
        <v>0.3</v>
      </c>
      <c r="E46" s="22">
        <f t="shared" ref="E46" si="10">D46-C46</f>
        <v>0.3</v>
      </c>
      <c r="F46" s="35" t="s">
        <v>141</v>
      </c>
    </row>
    <row r="47" spans="1:6" s="4" customFormat="1" ht="14.25">
      <c r="A47" s="52" t="s">
        <v>17</v>
      </c>
      <c r="B47" s="16" t="s">
        <v>66</v>
      </c>
      <c r="C47" s="17">
        <f>C48+C66</f>
        <v>53966.7</v>
      </c>
      <c r="D47" s="17">
        <f t="shared" ref="D47:E47" si="11">D48+D66</f>
        <v>74378.2</v>
      </c>
      <c r="E47" s="17">
        <f t="shared" si="11"/>
        <v>20411.5</v>
      </c>
      <c r="F47" s="17"/>
    </row>
    <row r="48" spans="1:6" s="4" customFormat="1" ht="38.25">
      <c r="A48" s="53" t="s">
        <v>18</v>
      </c>
      <c r="B48" s="25" t="s">
        <v>67</v>
      </c>
      <c r="C48" s="17">
        <f>C49+C63+C59+C54</f>
        <v>53966.7</v>
      </c>
      <c r="D48" s="17">
        <f>D49+D63+D59+D54</f>
        <v>74362.2</v>
      </c>
      <c r="E48" s="15">
        <f t="shared" si="1"/>
        <v>20395.5</v>
      </c>
      <c r="F48" s="15"/>
    </row>
    <row r="49" spans="1:6" ht="26.25">
      <c r="A49" s="54" t="s">
        <v>68</v>
      </c>
      <c r="B49" s="55" t="s">
        <v>69</v>
      </c>
      <c r="C49" s="17">
        <f>C50+C52+C51</f>
        <v>13014</v>
      </c>
      <c r="D49" s="17">
        <f t="shared" ref="D49:E49" si="12">D50+D52+D51</f>
        <v>13014</v>
      </c>
      <c r="E49" s="17">
        <f t="shared" si="12"/>
        <v>0</v>
      </c>
      <c r="F49" s="15"/>
    </row>
    <row r="50" spans="1:6" s="4" customFormat="1" ht="51">
      <c r="A50" s="56" t="s">
        <v>99</v>
      </c>
      <c r="B50" s="6" t="s">
        <v>105</v>
      </c>
      <c r="C50" s="21">
        <v>2197.1999999999998</v>
      </c>
      <c r="D50" s="21">
        <v>2197.1999999999998</v>
      </c>
      <c r="E50" s="22">
        <f>D50-C50</f>
        <v>0</v>
      </c>
      <c r="F50" s="22"/>
    </row>
    <row r="51" spans="1:6" s="4" customFormat="1" ht="38.25">
      <c r="A51" s="56" t="s">
        <v>106</v>
      </c>
      <c r="B51" s="6" t="s">
        <v>107</v>
      </c>
      <c r="C51" s="21">
        <v>3336.3</v>
      </c>
      <c r="D51" s="21">
        <v>3336.3</v>
      </c>
      <c r="E51" s="22">
        <f t="shared" si="1"/>
        <v>0</v>
      </c>
      <c r="F51" s="22"/>
    </row>
    <row r="52" spans="1:6" s="4" customFormat="1" ht="14.25">
      <c r="A52" s="57" t="s">
        <v>70</v>
      </c>
      <c r="B52" s="6" t="s">
        <v>71</v>
      </c>
      <c r="C52" s="21">
        <f>C53</f>
        <v>7480.5</v>
      </c>
      <c r="D52" s="21">
        <f t="shared" ref="D52:E52" si="13">D53</f>
        <v>7480.5</v>
      </c>
      <c r="E52" s="21">
        <f t="shared" si="13"/>
        <v>0</v>
      </c>
      <c r="F52" s="22"/>
    </row>
    <row r="53" spans="1:6" ht="64.5">
      <c r="A53" s="57" t="s">
        <v>72</v>
      </c>
      <c r="B53" s="6" t="s">
        <v>73</v>
      </c>
      <c r="C53" s="21">
        <v>7480.5</v>
      </c>
      <c r="D53" s="21">
        <v>7480.5</v>
      </c>
      <c r="E53" s="22">
        <f t="shared" si="1"/>
        <v>0</v>
      </c>
      <c r="F53" s="22"/>
    </row>
    <row r="54" spans="1:6" ht="39">
      <c r="A54" s="58" t="s">
        <v>19</v>
      </c>
      <c r="B54" s="59" t="s">
        <v>20</v>
      </c>
      <c r="C54" s="17">
        <f>C55</f>
        <v>7576.0999999999995</v>
      </c>
      <c r="D54" s="17">
        <f t="shared" ref="D54" si="14">D55</f>
        <v>7084.9</v>
      </c>
      <c r="E54" s="15">
        <f t="shared" si="1"/>
        <v>-491.19999999999982</v>
      </c>
      <c r="F54" s="15"/>
    </row>
    <row r="55" spans="1:6">
      <c r="A55" s="60" t="s">
        <v>74</v>
      </c>
      <c r="B55" s="6" t="s">
        <v>75</v>
      </c>
      <c r="C55" s="21">
        <f>C56+C57+C58</f>
        <v>7576.0999999999995</v>
      </c>
      <c r="D55" s="21">
        <f t="shared" ref="D55:E55" si="15">D56+D57+D58</f>
        <v>7084.9</v>
      </c>
      <c r="E55" s="21">
        <f t="shared" si="15"/>
        <v>-491.19999999999936</v>
      </c>
      <c r="F55" s="22"/>
    </row>
    <row r="56" spans="1:6" ht="102.75">
      <c r="A56" s="60" t="s">
        <v>76</v>
      </c>
      <c r="B56" s="6" t="s">
        <v>110</v>
      </c>
      <c r="C56" s="21">
        <v>6595.4</v>
      </c>
      <c r="D56" s="21">
        <v>4680.8</v>
      </c>
      <c r="E56" s="22">
        <f t="shared" si="1"/>
        <v>-1914.5999999999995</v>
      </c>
      <c r="F56" s="35" t="s">
        <v>146</v>
      </c>
    </row>
    <row r="57" spans="1:6" ht="51.75">
      <c r="A57" s="60" t="s">
        <v>76</v>
      </c>
      <c r="B57" s="6" t="s">
        <v>111</v>
      </c>
      <c r="C57" s="21">
        <v>980.7</v>
      </c>
      <c r="D57" s="21">
        <v>980.7</v>
      </c>
      <c r="E57" s="22">
        <f t="shared" si="1"/>
        <v>0</v>
      </c>
      <c r="F57" s="22"/>
    </row>
    <row r="58" spans="1:6" ht="51.75">
      <c r="A58" s="60" t="s">
        <v>76</v>
      </c>
      <c r="B58" s="6" t="s">
        <v>112</v>
      </c>
      <c r="C58" s="21">
        <v>0</v>
      </c>
      <c r="D58" s="21">
        <v>1423.4</v>
      </c>
      <c r="E58" s="22">
        <f t="shared" si="1"/>
        <v>1423.4</v>
      </c>
      <c r="F58" s="35" t="s">
        <v>143</v>
      </c>
    </row>
    <row r="59" spans="1:6" ht="26.25">
      <c r="A59" s="61" t="s">
        <v>21</v>
      </c>
      <c r="B59" s="59" t="s">
        <v>22</v>
      </c>
      <c r="C59" s="17">
        <f>C60+C62+C61</f>
        <v>178.6</v>
      </c>
      <c r="D59" s="17">
        <f t="shared" ref="D59:E59" si="16">D60+D62+D61</f>
        <v>14276.6</v>
      </c>
      <c r="E59" s="17">
        <f t="shared" si="16"/>
        <v>14098</v>
      </c>
      <c r="F59" s="17"/>
    </row>
    <row r="60" spans="1:6" ht="64.5">
      <c r="A60" s="56" t="s">
        <v>77</v>
      </c>
      <c r="B60" s="7" t="s">
        <v>78</v>
      </c>
      <c r="C60" s="21">
        <v>13.4</v>
      </c>
      <c r="D60" s="21">
        <v>13.4</v>
      </c>
      <c r="E60" s="22">
        <f t="shared" si="1"/>
        <v>0</v>
      </c>
      <c r="F60" s="21"/>
    </row>
    <row r="61" spans="1:6" ht="102.75">
      <c r="A61" s="56" t="s">
        <v>77</v>
      </c>
      <c r="B61" s="7" t="s">
        <v>113</v>
      </c>
      <c r="C61" s="21">
        <v>0</v>
      </c>
      <c r="D61" s="21">
        <v>14098</v>
      </c>
      <c r="E61" s="22">
        <f t="shared" si="1"/>
        <v>14098</v>
      </c>
      <c r="F61" s="35" t="s">
        <v>145</v>
      </c>
    </row>
    <row r="62" spans="1:6" ht="51.75">
      <c r="A62" s="56" t="s">
        <v>79</v>
      </c>
      <c r="B62" s="7" t="s">
        <v>80</v>
      </c>
      <c r="C62" s="21">
        <v>165.2</v>
      </c>
      <c r="D62" s="21">
        <v>165.2</v>
      </c>
      <c r="E62" s="22">
        <f t="shared" ref="E62" si="17">D62-C62</f>
        <v>0</v>
      </c>
      <c r="F62" s="22"/>
    </row>
    <row r="63" spans="1:6">
      <c r="A63" s="38" t="s">
        <v>23</v>
      </c>
      <c r="B63" s="59" t="s">
        <v>24</v>
      </c>
      <c r="C63" s="17">
        <f>C64+C65</f>
        <v>33198</v>
      </c>
      <c r="D63" s="17">
        <f t="shared" ref="D63:E63" si="18">D64+D65</f>
        <v>39986.700000000004</v>
      </c>
      <c r="E63" s="17">
        <f t="shared" si="18"/>
        <v>6788.7000000000044</v>
      </c>
      <c r="F63" s="17"/>
    </row>
    <row r="64" spans="1:6" ht="213" customHeight="1">
      <c r="A64" s="60" t="s">
        <v>81</v>
      </c>
      <c r="B64" s="7" t="s">
        <v>108</v>
      </c>
      <c r="C64" s="21">
        <v>771.9</v>
      </c>
      <c r="D64" s="21">
        <v>1949.9</v>
      </c>
      <c r="E64" s="22">
        <f>D64-C64</f>
        <v>1178</v>
      </c>
      <c r="F64" s="65" t="s">
        <v>147</v>
      </c>
    </row>
    <row r="65" spans="1:6" ht="376.5" customHeight="1">
      <c r="A65" s="60" t="s">
        <v>82</v>
      </c>
      <c r="B65" s="62" t="s">
        <v>94</v>
      </c>
      <c r="C65" s="21">
        <v>32426.1</v>
      </c>
      <c r="D65" s="21">
        <v>38036.800000000003</v>
      </c>
      <c r="E65" s="21">
        <f>D65-C65</f>
        <v>5610.7000000000044</v>
      </c>
      <c r="F65" s="65" t="s">
        <v>148</v>
      </c>
    </row>
    <row r="66" spans="1:6" ht="26.25">
      <c r="A66" s="58" t="s">
        <v>83</v>
      </c>
      <c r="B66" s="63" t="s">
        <v>84</v>
      </c>
      <c r="C66" s="32">
        <f>C67</f>
        <v>0</v>
      </c>
      <c r="D66" s="32">
        <f t="shared" ref="D66:E66" si="19">D67</f>
        <v>16</v>
      </c>
      <c r="E66" s="32">
        <f t="shared" si="19"/>
        <v>16</v>
      </c>
      <c r="F66" s="77"/>
    </row>
    <row r="67" spans="1:6" ht="39">
      <c r="A67" s="60" t="s">
        <v>86</v>
      </c>
      <c r="B67" s="64" t="s">
        <v>85</v>
      </c>
      <c r="C67" s="34">
        <v>0</v>
      </c>
      <c r="D67" s="34">
        <v>16</v>
      </c>
      <c r="E67" s="15">
        <f t="shared" ref="E67" si="20">D67-C67</f>
        <v>16</v>
      </c>
      <c r="F67" s="66" t="s">
        <v>143</v>
      </c>
    </row>
  </sheetData>
  <mergeCells count="8">
    <mergeCell ref="A1:B1"/>
    <mergeCell ref="A2:F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2022-03-02T11:07:40Z</dcterms:modified>
</cp:coreProperties>
</file>